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nancijski plan 2025.-2027\"/>
    </mc:Choice>
  </mc:AlternateContent>
  <bookViews>
    <workbookView xWindow="0" yWindow="0" windowWidth="28800" windowHeight="13425"/>
  </bookViews>
  <sheets>
    <sheet name="2975 Institut za fiziku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F14" i="7"/>
  <c r="F15" i="7"/>
  <c r="G16" i="7"/>
  <c r="G15" i="7" s="1"/>
  <c r="G14" i="7" s="1"/>
  <c r="G5" i="7" s="1"/>
  <c r="F16" i="7"/>
  <c r="E16" i="7"/>
  <c r="E15" i="7" s="1"/>
  <c r="E14" i="7" s="1"/>
  <c r="E5" i="7" s="1"/>
  <c r="G22" i="7"/>
  <c r="F22" i="7"/>
  <c r="E22" i="7"/>
  <c r="D62" i="7" l="1"/>
  <c r="D61" i="7" s="1"/>
  <c r="D59" i="7" l="1"/>
  <c r="D58" i="7" s="1"/>
  <c r="D22" i="7"/>
  <c r="D39" i="7"/>
  <c r="D38" i="7" s="1"/>
  <c r="D50" i="7"/>
  <c r="D49" i="7" s="1"/>
  <c r="D46" i="7"/>
  <c r="D45" i="7" s="1"/>
  <c r="D36" i="7"/>
  <c r="D29" i="7"/>
  <c r="D16" i="7"/>
  <c r="F62" i="7"/>
  <c r="F61" i="7" s="1"/>
  <c r="E62" i="7"/>
  <c r="E61" i="7" s="1"/>
  <c r="G36" i="7"/>
  <c r="F36" i="7"/>
  <c r="E36" i="7"/>
  <c r="G29" i="7"/>
  <c r="F29" i="7"/>
  <c r="D15" i="7" l="1"/>
  <c r="D14" i="7" s="1"/>
  <c r="E29" i="7"/>
  <c r="G8" i="7"/>
  <c r="G7" i="7" s="1"/>
  <c r="F8" i="7"/>
  <c r="F7" i="7" s="1"/>
  <c r="E8" i="7"/>
  <c r="E7" i="7" s="1"/>
  <c r="D8" i="7" l="1"/>
  <c r="D7" i="7"/>
  <c r="D6" i="7"/>
  <c r="D5" i="7" s="1"/>
  <c r="C77" i="7"/>
  <c r="C70" i="7"/>
  <c r="C50" i="7"/>
  <c r="C49" i="7" s="1"/>
  <c r="C46" i="7"/>
  <c r="C45" i="7" s="1"/>
  <c r="C39" i="7"/>
  <c r="C38" i="7" s="1"/>
  <c r="C36" i="7"/>
  <c r="C29" i="7"/>
  <c r="C16" i="7"/>
  <c r="C15" i="7" s="1"/>
  <c r="C22" i="7"/>
  <c r="C69" i="7" l="1"/>
  <c r="C68" i="7" s="1"/>
  <c r="C14" i="7"/>
  <c r="C8" i="7" l="1"/>
  <c r="C7" i="7" s="1"/>
  <c r="C6" i="7" s="1"/>
  <c r="C5" i="7" s="1"/>
  <c r="G6" i="7" l="1"/>
  <c r="F6" i="7"/>
  <c r="E6" i="7"/>
</calcChain>
</file>

<file path=xl/sharedStrings.xml><?xml version="1.0" encoding="utf-8"?>
<sst xmlns="http://schemas.openxmlformats.org/spreadsheetml/2006/main" count="120" uniqueCount="58">
  <si>
    <t>Opći prihodi i primici</t>
  </si>
  <si>
    <t>Sredstva učešća za pomoći</t>
  </si>
  <si>
    <t>51</t>
  </si>
  <si>
    <t>Pomoći EU</t>
  </si>
  <si>
    <t>Ostale pomoći</t>
  </si>
  <si>
    <t>31</t>
  </si>
  <si>
    <t>Vlastiti prihodi</t>
  </si>
  <si>
    <t>Prihodi od nefin. imovine i nadoknade štete s osnova osig.</t>
  </si>
  <si>
    <t>Mehanizam za oporavak i otpornost</t>
  </si>
  <si>
    <t>PROGRAMSKO FINANCIRANJE JAVNIH ZNANSTVENIH INSTITUTA</t>
  </si>
  <si>
    <t>K622128</t>
  </si>
  <si>
    <t>OP KONKURENTNOST I KOHEZIJA 2014.-2020., PRIORITET 1 i 10</t>
  </si>
  <si>
    <t>32</t>
  </si>
  <si>
    <t>37</t>
  </si>
  <si>
    <t>42</t>
  </si>
  <si>
    <t>080</t>
  </si>
  <si>
    <t>MINISTARSTVO ZNANOSTI I OBRAZOVANJA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</si>
  <si>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</si>
  <si>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</si>
  <si>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</si>
  <si>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</si>
  <si>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</si>
  <si>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</si>
  <si>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</si>
  <si>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</si>
  <si>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</si>
  <si>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12</t>
  </si>
  <si>
    <t>52</t>
  </si>
  <si>
    <t>0150</t>
  </si>
  <si>
    <t>Istraživanje i razvoj: Opće javne usluge</t>
  </si>
  <si>
    <t>Rashodi za nabavu neproizvedene dugotrajne imovine</t>
  </si>
  <si>
    <t>563</t>
  </si>
  <si>
    <t>Europski fond za regionalni razvoj (EFRR</t>
  </si>
  <si>
    <t>3801</t>
  </si>
  <si>
    <t>ULAGANJE U ZNANSTVENO ISTRAŽIVAČKU DJELATNOST</t>
  </si>
  <si>
    <t>08008</t>
  </si>
  <si>
    <t>Javni instituti u Republici Hrvatskoj</t>
  </si>
  <si>
    <t>PROJEKTNO FINANCIRANJE ZNANSTVENE DJELATNOSTI</t>
  </si>
  <si>
    <t>OBZOR ERA-NET QUANTERA II</t>
  </si>
  <si>
    <t>PROJEKCIJA 
ZA 2026.</t>
  </si>
  <si>
    <t>INSTITUT ZA FIZIKU</t>
  </si>
  <si>
    <t>IZVRŠENJE
2023.</t>
  </si>
  <si>
    <t>TEKUĆI PLAN
2024.</t>
  </si>
  <si>
    <t>PLAN 
ZA 2025.</t>
  </si>
  <si>
    <t>PROJEKCIJA 
ZA 2027.</t>
  </si>
  <si>
    <t>A622150</t>
  </si>
  <si>
    <t>A621048/A622151</t>
  </si>
  <si>
    <t>A557042/A622151</t>
  </si>
  <si>
    <t>PROGRAM DOKRORANADA I POSLIJEDOKTORANDA</t>
  </si>
  <si>
    <t>A733070/A622151</t>
  </si>
  <si>
    <t>A733073/A622151</t>
  </si>
  <si>
    <t>PROGRAM RAZVOJA KARIJERA MLADIH ISTRAŽIVAČA-IZOBRAZBA NOVIH DOKTORA ZNANOSTI-NPOO</t>
  </si>
  <si>
    <t>A622152</t>
  </si>
  <si>
    <t>PROGRAMSKO FINANCIRANJE JAVNIH INSTITUTA- IZ STRUKTURNIH I INVENSTICIJSKOH FONDOVA EU</t>
  </si>
  <si>
    <t>A578073/A622151</t>
  </si>
  <si>
    <t>PROGRAM MOBILNOSTI -NPOO</t>
  </si>
  <si>
    <t>A622132</t>
  </si>
  <si>
    <t>REDOVNA DJELATNOSTJAVNIH INSTITUTA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</si>
</sst>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72">
    <xf numFmtId="0" fontId="0" fillId="0" borderId="0" xfId="0"/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16" fillId="0" borderId="5" xfId="6" quotePrefix="1" applyFont="1" applyFill="1" applyBorder="1" applyAlignment="1">
      <alignment horizontal="left" vertical="center" indent="4"/>
    </xf>
    <xf numFmtId="0" fontId="16" fillId="0" borderId="5" xfId="6" quotePrefix="1" applyFont="1" applyFill="1" applyBorder="1" applyAlignment="1">
      <alignment horizontal="left" vertical="center" indent="1"/>
    </xf>
    <xf numFmtId="3" fontId="16" fillId="0" borderId="6" xfId="50" applyNumberFormat="1" applyFont="1" applyFill="1" applyBorder="1">
      <alignment horizontal="right" vertical="center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/>
    </xf>
    <xf numFmtId="3" fontId="17" fillId="0" borderId="3" xfId="0" applyNumberFormat="1" applyFont="1" applyFill="1" applyBorder="1"/>
    <xf numFmtId="0" fontId="14" fillId="30" borderId="0" xfId="0" applyFont="1" applyFill="1"/>
    <xf numFmtId="0" fontId="0" fillId="30" borderId="0" xfId="0" applyFill="1"/>
    <xf numFmtId="0" fontId="17" fillId="3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/>
    <xf numFmtId="3" fontId="18" fillId="0" borderId="3" xfId="0" applyNumberFormat="1" applyFont="1" applyFill="1" applyBorder="1"/>
    <xf numFmtId="0" fontId="18" fillId="29" borderId="3" xfId="0" applyFont="1" applyFill="1" applyBorder="1" applyAlignment="1">
      <alignment horizontal="center"/>
    </xf>
    <xf numFmtId="0" fontId="18" fillId="29" borderId="3" xfId="0" applyFont="1" applyFill="1" applyBorder="1"/>
    <xf numFmtId="3" fontId="18" fillId="29" borderId="3" xfId="0" applyNumberFormat="1" applyFont="1" applyFill="1" applyBorder="1"/>
    <xf numFmtId="0" fontId="19" fillId="0" borderId="0" xfId="0" applyFont="1" applyFill="1"/>
    <xf numFmtId="0" fontId="13" fillId="0" borderId="0" xfId="0" applyFont="1" applyFill="1"/>
    <xf numFmtId="0" fontId="16" fillId="27" borderId="4" xfId="49" quotePrefix="1" applyFont="1" applyFill="1" applyAlignment="1">
      <alignment horizontal="left" vertical="center" indent="5"/>
    </xf>
    <xf numFmtId="0" fontId="16" fillId="27" borderId="4" xfId="49" quotePrefix="1" applyFont="1" applyFill="1">
      <alignment horizontal="left" vertical="center" indent="1"/>
    </xf>
    <xf numFmtId="3" fontId="16" fillId="27" borderId="4" xfId="50" applyNumberFormat="1" applyFont="1" applyFill="1">
      <alignment horizontal="right" vertical="center"/>
    </xf>
    <xf numFmtId="0" fontId="16" fillId="28" borderId="4" xfId="49" quotePrefix="1" applyFont="1" applyFill="1" applyAlignment="1">
      <alignment horizontal="left" vertical="center" indent="7"/>
    </xf>
    <xf numFmtId="0" fontId="16" fillId="28" borderId="4" xfId="49" quotePrefix="1" applyFont="1" applyFill="1">
      <alignment horizontal="left" vertical="center" indent="1"/>
    </xf>
    <xf numFmtId="3" fontId="16" fillId="28" borderId="4" xfId="50" applyNumberFormat="1" applyFont="1" applyFill="1">
      <alignment horizontal="right" vertical="center"/>
    </xf>
    <xf numFmtId="0" fontId="0" fillId="0" borderId="0" xfId="0" applyFont="1" applyFill="1"/>
    <xf numFmtId="0" fontId="19" fillId="30" borderId="0" xfId="0" applyFont="1" applyFill="1"/>
    <xf numFmtId="0" fontId="13" fillId="30" borderId="0" xfId="0" applyFont="1" applyFill="1"/>
    <xf numFmtId="0" fontId="20" fillId="0" borderId="4" xfId="49" quotePrefix="1" applyFont="1" applyFill="1" applyAlignment="1">
      <alignment horizontal="center" vertical="center"/>
    </xf>
    <xf numFmtId="0" fontId="20" fillId="0" borderId="4" xfId="49" quotePrefix="1" applyFont="1" applyFill="1">
      <alignment horizontal="left" vertical="center" indent="1"/>
    </xf>
    <xf numFmtId="3" fontId="20" fillId="0" borderId="4" xfId="50" applyNumberFormat="1" applyFont="1" applyFill="1">
      <alignment horizontal="right" vertical="center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29" borderId="4" xfId="49" quotePrefix="1" applyFont="1" applyFill="1">
      <alignment horizontal="left" vertical="center" indent="1"/>
    </xf>
    <xf numFmtId="3" fontId="16" fillId="29" borderId="4" xfId="50" applyNumberFormat="1" applyFont="1" applyFill="1">
      <alignment horizontal="right" vertical="center"/>
    </xf>
    <xf numFmtId="3" fontId="16" fillId="30" borderId="4" xfId="50" applyNumberFormat="1" applyFont="1" applyFill="1">
      <alignment horizontal="right" vertical="center"/>
    </xf>
    <xf numFmtId="0" fontId="20" fillId="30" borderId="4" xfId="49" quotePrefix="1" applyFont="1" applyFill="1" applyAlignment="1">
      <alignment horizontal="center" vertical="center"/>
    </xf>
    <xf numFmtId="0" fontId="20" fillId="30" borderId="4" xfId="49" quotePrefix="1" applyFont="1" applyFill="1">
      <alignment horizontal="left" vertical="center" indent="1"/>
    </xf>
    <xf numFmtId="3" fontId="20" fillId="30" borderId="4" xfId="50" applyNumberFormat="1" applyFont="1" applyFill="1">
      <alignment horizontal="right" vertical="center"/>
    </xf>
    <xf numFmtId="0" fontId="16" fillId="30" borderId="7" xfId="49" quotePrefix="1" applyFont="1" applyFill="1" applyBorder="1">
      <alignment horizontal="left" vertical="center" indent="1"/>
    </xf>
    <xf numFmtId="3" fontId="20" fillId="30" borderId="3" xfId="50" applyNumberFormat="1" applyFont="1" applyFill="1" applyBorder="1">
      <alignment horizontal="right" vertical="center"/>
    </xf>
    <xf numFmtId="0" fontId="21" fillId="0" borderId="3" xfId="0" quotePrefix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16" fillId="29" borderId="4" xfId="49" quotePrefix="1" applyFont="1" applyFill="1" applyAlignment="1">
      <alignment horizontal="left" vertical="center" indent="9"/>
    </xf>
    <xf numFmtId="0" fontId="20" fillId="0" borderId="4" xfId="49" quotePrefix="1" applyFont="1" applyFill="1" applyAlignment="1">
      <alignment horizontal="left" vertical="center" indent="9"/>
    </xf>
    <xf numFmtId="0" fontId="16" fillId="0" borderId="4" xfId="49" quotePrefix="1" applyFont="1" applyFill="1" applyAlignment="1">
      <alignment horizontal="left" vertical="center" indent="9"/>
    </xf>
    <xf numFmtId="0" fontId="16" fillId="0" borderId="4" xfId="49" quotePrefix="1" applyFont="1" applyFill="1">
      <alignment horizontal="left" vertical="center" indent="1"/>
    </xf>
    <xf numFmtId="3" fontId="16" fillId="0" borderId="4" xfId="50" applyNumberFormat="1" applyFont="1" applyFill="1">
      <alignment horizontal="right" vertical="center"/>
    </xf>
    <xf numFmtId="0" fontId="20" fillId="0" borderId="4" xfId="49" quotePrefix="1" applyFont="1" applyFill="1" applyAlignment="1">
      <alignment horizontal="left" vertical="center" indent="7"/>
    </xf>
    <xf numFmtId="0" fontId="16" fillId="0" borderId="4" xfId="49" quotePrefix="1" applyFont="1" applyFill="1" applyAlignment="1">
      <alignment horizontal="center" vertical="center"/>
    </xf>
    <xf numFmtId="0" fontId="16" fillId="0" borderId="4" xfId="49" quotePrefix="1" applyFont="1" applyFill="1" applyAlignment="1">
      <alignment horizontal="left" vertical="center" indent="7"/>
    </xf>
    <xf numFmtId="0" fontId="16" fillId="29" borderId="0" xfId="7" quotePrefix="1" applyFont="1" applyFill="1" applyBorder="1" applyAlignment="1">
      <alignment horizontal="center" vertical="center" wrapText="1"/>
    </xf>
    <xf numFmtId="3" fontId="20" fillId="29" borderId="4" xfId="50" applyNumberFormat="1" applyFont="1" applyFill="1">
      <alignment horizontal="right" vertical="center"/>
    </xf>
    <xf numFmtId="0" fontId="16" fillId="30" borderId="3" xfId="7" quotePrefix="1" applyFont="1" applyFill="1" applyBorder="1" applyAlignment="1">
      <alignment horizontal="center" vertical="center" wrapText="1"/>
    </xf>
    <xf numFmtId="0" fontId="20" fillId="30" borderId="3" xfId="7" quotePrefix="1" applyFont="1" applyFill="1" applyBorder="1" applyAlignment="1">
      <alignment horizontal="center" vertical="center" wrapText="1"/>
    </xf>
    <xf numFmtId="0" fontId="20" fillId="30" borderId="7" xfId="49" quotePrefix="1" applyFont="1" applyFill="1" applyBorder="1">
      <alignment horizontal="left" vertical="center" indent="1"/>
    </xf>
    <xf numFmtId="0" fontId="16" fillId="29" borderId="3" xfId="7" quotePrefix="1" applyFont="1" applyFill="1" applyBorder="1" applyAlignment="1">
      <alignment horizontal="center" vertical="center" wrapText="1"/>
    </xf>
    <xf numFmtId="0" fontId="16" fillId="29" borderId="0" xfId="49" quotePrefix="1" applyFont="1" applyFill="1" applyBorder="1">
      <alignment horizontal="left" vertical="center" indent="1"/>
    </xf>
    <xf numFmtId="0" fontId="16" fillId="30" borderId="3" xfId="49" quotePrefix="1" applyFont="1" applyFill="1" applyBorder="1">
      <alignment horizontal="left" vertical="center" indent="1"/>
    </xf>
    <xf numFmtId="3" fontId="16" fillId="30" borderId="8" xfId="50" applyNumberFormat="1" applyFont="1" applyFill="1" applyBorder="1">
      <alignment horizontal="right" vertical="center"/>
    </xf>
    <xf numFmtId="0" fontId="20" fillId="30" borderId="3" xfId="49" quotePrefix="1" applyFont="1" applyFill="1" applyBorder="1">
      <alignment horizontal="left" vertical="center" indent="1"/>
    </xf>
    <xf numFmtId="3" fontId="16" fillId="30" borderId="7" xfId="50" applyNumberFormat="1" applyFont="1" applyFill="1" applyBorder="1">
      <alignment horizontal="right" vertical="center"/>
    </xf>
    <xf numFmtId="3" fontId="16" fillId="30" borderId="3" xfId="50" applyNumberFormat="1" applyFont="1" applyFill="1" applyBorder="1">
      <alignment horizontal="right" vertical="center"/>
    </xf>
    <xf numFmtId="0" fontId="16" fillId="29" borderId="3" xfId="49" quotePrefix="1" applyFont="1" applyFill="1" applyBorder="1">
      <alignment horizontal="left" vertical="center" indent="1"/>
    </xf>
    <xf numFmtId="3" fontId="16" fillId="29" borderId="3" xfId="50" applyNumberFormat="1" applyFont="1" applyFill="1" applyBorder="1">
      <alignment horizontal="right" vertical="center"/>
    </xf>
    <xf numFmtId="3" fontId="16" fillId="29" borderId="8" xfId="50" applyNumberFormat="1" applyFont="1" applyFill="1" applyBorder="1">
      <alignment horizontal="right" vertical="center"/>
    </xf>
    <xf numFmtId="3" fontId="20" fillId="30" borderId="7" xfId="50" applyNumberFormat="1" applyFont="1" applyFill="1" applyBorder="1">
      <alignment horizontal="right" vertical="center"/>
    </xf>
    <xf numFmtId="0" fontId="0" fillId="30" borderId="0" xfId="0" applyFont="1" applyFill="1"/>
    <xf numFmtId="3" fontId="16" fillId="29" borderId="7" xfId="50" applyNumberFormat="1" applyFont="1" applyFill="1" applyBorder="1">
      <alignment horizontal="right" vertical="center"/>
    </xf>
    <xf numFmtId="3" fontId="20" fillId="30" borderId="8" xfId="50" applyNumberFormat="1" applyFont="1" applyFill="1" applyBorder="1">
      <alignment horizontal="right" vertical="center"/>
    </xf>
  </cellXfs>
  <cellStyles count="51">
    <cellStyle name="Normal" xfId="0" builtinId="0"/>
    <cellStyle name="Normal 2" xfId="3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7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8" sqref="G18"/>
    </sheetView>
  </sheetViews>
  <sheetFormatPr defaultRowHeight="15" x14ac:dyDescent="0.25"/>
  <cols>
    <col min="1" max="1" width="30" style="1" customWidth="1"/>
    <col min="2" max="2" width="85.5703125" style="1" customWidth="1"/>
    <col min="3" max="7" width="13.28515625" style="1" customWidth="1"/>
    <col min="8" max="16384" width="9.140625" style="1"/>
  </cols>
  <sheetData>
    <row r="2" spans="1:8" ht="24" x14ac:dyDescent="0.25">
      <c r="A2" s="43">
        <v>2975</v>
      </c>
      <c r="B2" s="43" t="s">
        <v>40</v>
      </c>
      <c r="C2" s="43" t="s">
        <v>41</v>
      </c>
      <c r="D2" s="43" t="s">
        <v>42</v>
      </c>
      <c r="E2" s="44" t="s">
        <v>43</v>
      </c>
      <c r="F2" s="44" t="s">
        <v>39</v>
      </c>
      <c r="G2" s="44" t="s">
        <v>44</v>
      </c>
    </row>
    <row r="3" spans="1:8" x14ac:dyDescent="0.25">
      <c r="A3" s="4" t="s">
        <v>15</v>
      </c>
      <c r="B3" s="5" t="s">
        <v>16</v>
      </c>
      <c r="C3" s="6"/>
      <c r="D3" s="6"/>
      <c r="E3" s="6"/>
      <c r="F3" s="6"/>
      <c r="G3" s="6"/>
      <c r="H3" s="2"/>
    </row>
    <row r="4" spans="1:8" x14ac:dyDescent="0.25">
      <c r="A4" s="21" t="s">
        <v>35</v>
      </c>
      <c r="B4" s="22" t="s">
        <v>36</v>
      </c>
      <c r="C4" s="23"/>
      <c r="D4" s="23"/>
      <c r="E4" s="23"/>
      <c r="F4" s="23"/>
      <c r="G4" s="23"/>
      <c r="H4" s="2"/>
    </row>
    <row r="5" spans="1:8" x14ac:dyDescent="0.25">
      <c r="A5" s="24" t="s">
        <v>33</v>
      </c>
      <c r="B5" s="25" t="s">
        <v>34</v>
      </c>
      <c r="C5" s="26">
        <f>+C6+C14+C38+C45+C49+C55+C61+C68</f>
        <v>6618980.1699999999</v>
      </c>
      <c r="D5" s="26">
        <f>D6+D14+D61</f>
        <v>4772470</v>
      </c>
      <c r="E5" s="26">
        <f>E6+E14+E61</f>
        <v>4539902</v>
      </c>
      <c r="F5" s="26">
        <f>+F6+F14+F61</f>
        <v>3960641</v>
      </c>
      <c r="G5" s="26">
        <f>+G6+G14</f>
        <v>3527813</v>
      </c>
      <c r="H5" s="2"/>
    </row>
    <row r="6" spans="1:8" s="20" customFormat="1" x14ac:dyDescent="0.25">
      <c r="A6" s="45" t="s">
        <v>45</v>
      </c>
      <c r="B6" s="35" t="s">
        <v>9</v>
      </c>
      <c r="C6" s="36">
        <f>C7</f>
        <v>2548854</v>
      </c>
      <c r="D6" s="36">
        <f>2917800</f>
        <v>2917800</v>
      </c>
      <c r="E6" s="36">
        <f t="shared" ref="E6:G6" si="0">E7</f>
        <v>3343839</v>
      </c>
      <c r="F6" s="36">
        <f t="shared" si="0"/>
        <v>3343839</v>
      </c>
      <c r="G6" s="36">
        <f t="shared" si="0"/>
        <v>3343839</v>
      </c>
      <c r="H6" s="19"/>
    </row>
    <row r="7" spans="1:8" x14ac:dyDescent="0.25">
      <c r="A7" s="46" t="s">
        <v>28</v>
      </c>
      <c r="B7" s="31" t="s">
        <v>29</v>
      </c>
      <c r="C7" s="32">
        <f>+C8</f>
        <v>2548854</v>
      </c>
      <c r="D7" s="32">
        <f>2917800</f>
        <v>2917800</v>
      </c>
      <c r="E7" s="32">
        <f>E8</f>
        <v>3343839</v>
      </c>
      <c r="F7" s="32">
        <f>F8</f>
        <v>3343839</v>
      </c>
      <c r="G7" s="32">
        <f>G8</f>
        <v>3343839</v>
      </c>
      <c r="H7" s="2"/>
    </row>
    <row r="8" spans="1:8" s="20" customFormat="1" x14ac:dyDescent="0.25">
      <c r="A8" s="47" t="s">
        <v>17</v>
      </c>
      <c r="B8" s="48" t="s">
        <v>0</v>
      </c>
      <c r="C8" s="49">
        <f>SUM(C9:C13)</f>
        <v>2548854</v>
      </c>
      <c r="D8" s="49">
        <f>2917800</f>
        <v>2917800</v>
      </c>
      <c r="E8" s="49">
        <f>SUM(E9:E13)</f>
        <v>3343839</v>
      </c>
      <c r="F8" s="49">
        <f>SUM(F9:F13)</f>
        <v>3343839</v>
      </c>
      <c r="G8" s="49">
        <f>SUM(G9:G13)</f>
        <v>3343839</v>
      </c>
      <c r="H8" s="19"/>
    </row>
    <row r="9" spans="1:8" x14ac:dyDescent="0.25">
      <c r="A9" s="30">
        <v>31</v>
      </c>
      <c r="B9" s="31" t="s">
        <v>19</v>
      </c>
      <c r="C9" s="32">
        <v>2179982</v>
      </c>
      <c r="D9" s="32">
        <v>2654781</v>
      </c>
      <c r="E9" s="32">
        <v>2992639</v>
      </c>
      <c r="F9" s="32">
        <v>2998639</v>
      </c>
      <c r="G9" s="32">
        <v>2996639</v>
      </c>
      <c r="H9" s="2"/>
    </row>
    <row r="10" spans="1:8" x14ac:dyDescent="0.25">
      <c r="A10" s="30">
        <v>32</v>
      </c>
      <c r="B10" s="31" t="s">
        <v>18</v>
      </c>
      <c r="C10" s="32">
        <v>335157</v>
      </c>
      <c r="D10" s="32">
        <v>255319</v>
      </c>
      <c r="E10" s="32">
        <v>337200</v>
      </c>
      <c r="F10" s="32">
        <v>331300</v>
      </c>
      <c r="G10" s="32">
        <v>334300</v>
      </c>
      <c r="H10" s="2"/>
    </row>
    <row r="11" spans="1:8" x14ac:dyDescent="0.25">
      <c r="A11" s="38">
        <v>34</v>
      </c>
      <c r="B11" s="39" t="s">
        <v>20</v>
      </c>
      <c r="C11" s="40">
        <v>951</v>
      </c>
      <c r="D11" s="40">
        <v>1200</v>
      </c>
      <c r="E11" s="40">
        <v>1000</v>
      </c>
      <c r="F11" s="40">
        <v>900</v>
      </c>
      <c r="G11" s="40">
        <v>1000</v>
      </c>
      <c r="H11" s="2"/>
    </row>
    <row r="12" spans="1:8" x14ac:dyDescent="0.25">
      <c r="A12" s="8" t="s">
        <v>13</v>
      </c>
      <c r="B12" s="7" t="s">
        <v>21</v>
      </c>
      <c r="C12" s="40">
        <v>5184</v>
      </c>
      <c r="D12" s="40">
        <v>4000</v>
      </c>
      <c r="E12" s="40">
        <v>5000</v>
      </c>
      <c r="F12" s="40">
        <v>4500</v>
      </c>
      <c r="G12" s="40">
        <v>4800</v>
      </c>
      <c r="H12" s="2"/>
    </row>
    <row r="13" spans="1:8" x14ac:dyDescent="0.25">
      <c r="A13" s="8" t="s">
        <v>14</v>
      </c>
      <c r="B13" s="7" t="s">
        <v>22</v>
      </c>
      <c r="C13" s="40">
        <v>27580</v>
      </c>
      <c r="D13" s="40">
        <v>2500</v>
      </c>
      <c r="E13" s="40">
        <v>8000</v>
      </c>
      <c r="F13" s="40">
        <v>8500</v>
      </c>
      <c r="G13" s="40">
        <v>7100</v>
      </c>
      <c r="H13" s="2"/>
    </row>
    <row r="14" spans="1:8" s="20" customFormat="1" ht="15.75" customHeight="1" x14ac:dyDescent="0.25">
      <c r="A14" s="45" t="s">
        <v>56</v>
      </c>
      <c r="B14" s="35" t="s">
        <v>57</v>
      </c>
      <c r="C14" s="36">
        <f>C15</f>
        <v>388782.2</v>
      </c>
      <c r="D14" s="36">
        <f>D15+D38+D45+D49+D58+D68</f>
        <v>1563838</v>
      </c>
      <c r="E14" s="36">
        <f>E15</f>
        <v>875370</v>
      </c>
      <c r="F14" s="36">
        <f>F15</f>
        <v>352774</v>
      </c>
      <c r="G14" s="36">
        <f>G15</f>
        <v>183974</v>
      </c>
      <c r="H14" s="19"/>
    </row>
    <row r="15" spans="1:8" x14ac:dyDescent="0.25">
      <c r="A15" s="50" t="s">
        <v>28</v>
      </c>
      <c r="B15" s="31" t="s">
        <v>29</v>
      </c>
      <c r="C15" s="32">
        <f>+C16+C22+C29+C36</f>
        <v>388782.2</v>
      </c>
      <c r="D15" s="32">
        <f>+D16+D22+D29+D36</f>
        <v>841217</v>
      </c>
      <c r="E15" s="32">
        <f>E16+E22+E29+E36</f>
        <v>875370</v>
      </c>
      <c r="F15" s="32">
        <f>F16+F22+F29+F36</f>
        <v>352774</v>
      </c>
      <c r="G15" s="32">
        <f>G16+G22+G29+G36</f>
        <v>183974</v>
      </c>
      <c r="H15" s="2"/>
    </row>
    <row r="16" spans="1:8" s="20" customFormat="1" x14ac:dyDescent="0.25">
      <c r="A16" s="51" t="s">
        <v>2</v>
      </c>
      <c r="B16" s="48" t="s">
        <v>3</v>
      </c>
      <c r="C16" s="49">
        <f>SUM(C17:C21)</f>
        <v>24160</v>
      </c>
      <c r="D16" s="49">
        <f>SUM(D17:D21)</f>
        <v>221380</v>
      </c>
      <c r="E16" s="49">
        <f>SUM(E17:E21)</f>
        <v>427344</v>
      </c>
      <c r="F16" s="49">
        <f>SUM(F17:F21)</f>
        <v>86425</v>
      </c>
      <c r="G16" s="49">
        <f>SUM(G17:G21)</f>
        <v>46460</v>
      </c>
      <c r="H16" s="19"/>
    </row>
    <row r="17" spans="1:8" s="20" customFormat="1" x14ac:dyDescent="0.25">
      <c r="A17" s="30">
        <v>31</v>
      </c>
      <c r="B17" s="31" t="s">
        <v>19</v>
      </c>
      <c r="C17" s="32">
        <v>0</v>
      </c>
      <c r="D17" s="32">
        <v>13836</v>
      </c>
      <c r="E17" s="32">
        <v>102546</v>
      </c>
      <c r="F17" s="32">
        <v>25104</v>
      </c>
      <c r="G17" s="32"/>
      <c r="H17" s="19"/>
    </row>
    <row r="18" spans="1:8" x14ac:dyDescent="0.25">
      <c r="A18" s="46" t="s">
        <v>12</v>
      </c>
      <c r="B18" s="31" t="s">
        <v>18</v>
      </c>
      <c r="C18" s="32">
        <v>24157</v>
      </c>
      <c r="D18" s="32">
        <v>206332</v>
      </c>
      <c r="E18" s="32">
        <v>148843</v>
      </c>
      <c r="F18" s="32">
        <v>52801</v>
      </c>
      <c r="G18" s="32">
        <v>42950</v>
      </c>
      <c r="H18" s="2"/>
    </row>
    <row r="19" spans="1:8" x14ac:dyDescent="0.25">
      <c r="A19" s="46">
        <v>34</v>
      </c>
      <c r="B19" s="31" t="s">
        <v>20</v>
      </c>
      <c r="C19" s="32">
        <v>3</v>
      </c>
      <c r="D19" s="32">
        <v>150</v>
      </c>
      <c r="E19" s="32">
        <v>55</v>
      </c>
      <c r="F19" s="32">
        <v>20</v>
      </c>
      <c r="G19" s="32">
        <v>10</v>
      </c>
      <c r="H19" s="2"/>
    </row>
    <row r="20" spans="1:8" x14ac:dyDescent="0.25">
      <c r="A20" s="46">
        <v>37</v>
      </c>
      <c r="B20" s="31" t="s">
        <v>21</v>
      </c>
      <c r="C20" s="32"/>
      <c r="D20" s="32">
        <v>1062</v>
      </c>
      <c r="E20" s="32"/>
      <c r="F20" s="32"/>
      <c r="G20" s="32"/>
      <c r="H20" s="2"/>
    </row>
    <row r="21" spans="1:8" x14ac:dyDescent="0.25">
      <c r="A21" s="46">
        <v>42</v>
      </c>
      <c r="B21" s="31" t="s">
        <v>22</v>
      </c>
      <c r="C21" s="32"/>
      <c r="D21" s="32">
        <v>0</v>
      </c>
      <c r="E21" s="32">
        <v>175900</v>
      </c>
      <c r="F21" s="32">
        <v>8500</v>
      </c>
      <c r="G21" s="32">
        <v>3500</v>
      </c>
      <c r="H21" s="2"/>
    </row>
    <row r="22" spans="1:8" s="20" customFormat="1" x14ac:dyDescent="0.25">
      <c r="A22" s="51" t="s">
        <v>27</v>
      </c>
      <c r="B22" s="48" t="s">
        <v>4</v>
      </c>
      <c r="C22" s="49">
        <f>SUM(C23:C28)</f>
        <v>334521</v>
      </c>
      <c r="D22" s="49">
        <f>SUM(D23:D28)</f>
        <v>556952</v>
      </c>
      <c r="E22" s="49">
        <f>SUM(E23:E28)</f>
        <v>397886</v>
      </c>
      <c r="F22" s="49">
        <f>SUM(F23:F28)</f>
        <v>215209</v>
      </c>
      <c r="G22" s="49">
        <f>SUM(G23:G28)</f>
        <v>85374</v>
      </c>
      <c r="H22" s="19"/>
    </row>
    <row r="23" spans="1:8" s="3" customFormat="1" ht="16.5" customHeight="1" x14ac:dyDescent="0.2">
      <c r="A23" s="46" t="s">
        <v>5</v>
      </c>
      <c r="B23" s="31" t="s">
        <v>19</v>
      </c>
      <c r="C23" s="32">
        <v>21056</v>
      </c>
      <c r="D23" s="32">
        <v>180198</v>
      </c>
      <c r="E23" s="32">
        <v>182385</v>
      </c>
      <c r="F23" s="32">
        <v>129697</v>
      </c>
      <c r="G23" s="32">
        <v>46575</v>
      </c>
      <c r="H23" s="2"/>
    </row>
    <row r="24" spans="1:8" x14ac:dyDescent="0.25">
      <c r="A24" s="30">
        <v>32</v>
      </c>
      <c r="B24" s="31" t="s">
        <v>18</v>
      </c>
      <c r="C24" s="32">
        <v>223751</v>
      </c>
      <c r="D24" s="32">
        <v>169714</v>
      </c>
      <c r="E24" s="32">
        <v>92277</v>
      </c>
      <c r="F24" s="32">
        <v>84387</v>
      </c>
      <c r="G24" s="32">
        <v>37689</v>
      </c>
      <c r="H24" s="2"/>
    </row>
    <row r="25" spans="1:8" x14ac:dyDescent="0.25">
      <c r="A25" s="46">
        <v>34</v>
      </c>
      <c r="B25" s="31" t="s">
        <v>20</v>
      </c>
      <c r="C25" s="32">
        <v>350</v>
      </c>
      <c r="D25" s="32">
        <v>100</v>
      </c>
      <c r="E25" s="32">
        <v>30</v>
      </c>
      <c r="F25" s="32">
        <v>25</v>
      </c>
      <c r="G25" s="32">
        <v>10</v>
      </c>
      <c r="H25" s="2"/>
    </row>
    <row r="26" spans="1:8" x14ac:dyDescent="0.25">
      <c r="A26" s="46">
        <v>37</v>
      </c>
      <c r="B26" s="31" t="s">
        <v>21</v>
      </c>
      <c r="C26" s="32">
        <v>0</v>
      </c>
      <c r="D26" s="32"/>
      <c r="E26" s="32">
        <v>2161</v>
      </c>
      <c r="F26" s="32">
        <v>1100</v>
      </c>
      <c r="G26" s="32">
        <v>1100</v>
      </c>
      <c r="H26" s="2"/>
    </row>
    <row r="27" spans="1:8" x14ac:dyDescent="0.25">
      <c r="A27" s="46">
        <v>36</v>
      </c>
      <c r="B27" s="31" t="s">
        <v>24</v>
      </c>
      <c r="C27" s="32">
        <v>58100</v>
      </c>
      <c r="D27" s="32"/>
      <c r="E27" s="32"/>
      <c r="F27" s="32"/>
      <c r="G27" s="32"/>
      <c r="H27" s="2"/>
    </row>
    <row r="28" spans="1:8" x14ac:dyDescent="0.25">
      <c r="A28" s="46" t="s">
        <v>14</v>
      </c>
      <c r="B28" s="31" t="s">
        <v>22</v>
      </c>
      <c r="C28" s="32">
        <v>31264</v>
      </c>
      <c r="D28" s="32">
        <v>206940</v>
      </c>
      <c r="E28" s="32">
        <v>121033</v>
      </c>
      <c r="F28" s="32"/>
      <c r="G28" s="32"/>
      <c r="H28" s="2"/>
    </row>
    <row r="29" spans="1:8" s="20" customFormat="1" x14ac:dyDescent="0.25">
      <c r="A29" s="52" t="s">
        <v>5</v>
      </c>
      <c r="B29" s="48" t="s">
        <v>6</v>
      </c>
      <c r="C29" s="49">
        <f>SUM(C30:C33)</f>
        <v>29968.200000000004</v>
      </c>
      <c r="D29" s="49">
        <f>SUM(D30:D35)</f>
        <v>62635</v>
      </c>
      <c r="E29" s="49">
        <f>SUM(E30:E35)</f>
        <v>50000</v>
      </c>
      <c r="F29" s="49">
        <f>SUM(F30:F35)</f>
        <v>51000</v>
      </c>
      <c r="G29" s="49">
        <f>SUM(G30:G35)</f>
        <v>52000</v>
      </c>
      <c r="H29" s="19"/>
    </row>
    <row r="30" spans="1:8" x14ac:dyDescent="0.25">
      <c r="A30" s="46" t="s">
        <v>5</v>
      </c>
      <c r="B30" s="31" t="s">
        <v>19</v>
      </c>
      <c r="C30" s="32">
        <v>14834.820000000002</v>
      </c>
      <c r="D30" s="32">
        <v>24094</v>
      </c>
      <c r="E30" s="32">
        <v>17500</v>
      </c>
      <c r="F30" s="32">
        <v>18020</v>
      </c>
      <c r="G30" s="32">
        <v>18420</v>
      </c>
      <c r="H30" s="2"/>
    </row>
    <row r="31" spans="1:8" x14ac:dyDescent="0.25">
      <c r="A31" s="46" t="s">
        <v>12</v>
      </c>
      <c r="B31" s="31" t="s">
        <v>18</v>
      </c>
      <c r="C31" s="32">
        <v>13882.2</v>
      </c>
      <c r="D31" s="32">
        <v>19309</v>
      </c>
      <c r="E31" s="32">
        <v>15850</v>
      </c>
      <c r="F31" s="32">
        <v>16000</v>
      </c>
      <c r="G31" s="32">
        <v>16500</v>
      </c>
      <c r="H31" s="2"/>
    </row>
    <row r="32" spans="1:8" x14ac:dyDescent="0.25">
      <c r="A32" s="46">
        <v>34</v>
      </c>
      <c r="B32" s="31" t="s">
        <v>20</v>
      </c>
      <c r="C32" s="32">
        <v>11.18</v>
      </c>
      <c r="D32" s="32">
        <v>50</v>
      </c>
      <c r="E32" s="32">
        <v>50</v>
      </c>
      <c r="F32" s="32">
        <v>30</v>
      </c>
      <c r="G32" s="32">
        <v>80</v>
      </c>
      <c r="H32" s="2"/>
    </row>
    <row r="33" spans="1:8" x14ac:dyDescent="0.25">
      <c r="A33" s="46" t="s">
        <v>13</v>
      </c>
      <c r="B33" s="31" t="s">
        <v>21</v>
      </c>
      <c r="C33" s="32">
        <v>1240</v>
      </c>
      <c r="D33" s="32">
        <v>12000</v>
      </c>
      <c r="E33" s="32">
        <v>13000</v>
      </c>
      <c r="F33" s="32">
        <v>11950</v>
      </c>
      <c r="G33" s="32">
        <v>11000</v>
      </c>
      <c r="H33" s="2"/>
    </row>
    <row r="34" spans="1:8" x14ac:dyDescent="0.25">
      <c r="A34" s="46">
        <v>38</v>
      </c>
      <c r="B34" s="31" t="s">
        <v>25</v>
      </c>
      <c r="C34" s="32"/>
      <c r="D34" s="32">
        <v>82</v>
      </c>
      <c r="E34" s="32"/>
      <c r="F34" s="32"/>
      <c r="G34" s="32"/>
      <c r="H34" s="2"/>
    </row>
    <row r="35" spans="1:8" x14ac:dyDescent="0.25">
      <c r="A35" s="46">
        <v>42</v>
      </c>
      <c r="B35" s="31" t="s">
        <v>22</v>
      </c>
      <c r="C35" s="32">
        <v>0</v>
      </c>
      <c r="D35" s="32">
        <v>7100</v>
      </c>
      <c r="E35" s="32">
        <v>3600</v>
      </c>
      <c r="F35" s="32">
        <v>5000</v>
      </c>
      <c r="G35" s="32">
        <v>6000</v>
      </c>
      <c r="H35" s="2"/>
    </row>
    <row r="36" spans="1:8" x14ac:dyDescent="0.25">
      <c r="A36" s="47">
        <v>71</v>
      </c>
      <c r="B36" s="48" t="s">
        <v>7</v>
      </c>
      <c r="C36" s="49">
        <f>C37</f>
        <v>133</v>
      </c>
      <c r="D36" s="49">
        <f>+D37</f>
        <v>250</v>
      </c>
      <c r="E36" s="49">
        <f>+E37</f>
        <v>140</v>
      </c>
      <c r="F36" s="49">
        <f>+F37</f>
        <v>140</v>
      </c>
      <c r="G36" s="49">
        <f>+G37</f>
        <v>140</v>
      </c>
      <c r="H36" s="2"/>
    </row>
    <row r="37" spans="1:8" x14ac:dyDescent="0.25">
      <c r="A37" s="46">
        <v>32</v>
      </c>
      <c r="B37" s="31" t="s">
        <v>18</v>
      </c>
      <c r="C37" s="32">
        <v>133</v>
      </c>
      <c r="D37" s="32">
        <v>250</v>
      </c>
      <c r="E37" s="32">
        <v>140</v>
      </c>
      <c r="F37" s="32">
        <v>140</v>
      </c>
      <c r="G37" s="32">
        <v>140</v>
      </c>
      <c r="H37" s="2"/>
    </row>
    <row r="38" spans="1:8" s="11" customFormat="1" x14ac:dyDescent="0.25">
      <c r="A38" s="53" t="s">
        <v>46</v>
      </c>
      <c r="B38" s="35" t="s">
        <v>37</v>
      </c>
      <c r="C38" s="36">
        <f>+C39</f>
        <v>392048.45999999996</v>
      </c>
      <c r="D38" s="36">
        <f>D39</f>
        <v>352875</v>
      </c>
      <c r="E38" s="54"/>
      <c r="F38" s="54"/>
      <c r="G38" s="54"/>
      <c r="H38" s="10"/>
    </row>
    <row r="39" spans="1:8" s="11" customFormat="1" x14ac:dyDescent="0.25">
      <c r="A39" s="55">
        <v>52</v>
      </c>
      <c r="B39" s="41" t="s">
        <v>4</v>
      </c>
      <c r="C39" s="40">
        <f>SUM(C40:C44)</f>
        <v>392048.45999999996</v>
      </c>
      <c r="D39" s="40">
        <f>SUM(D40:D44)</f>
        <v>352875</v>
      </c>
      <c r="E39" s="40"/>
      <c r="F39" s="40"/>
      <c r="G39" s="40"/>
      <c r="H39" s="10"/>
    </row>
    <row r="40" spans="1:8" s="11" customFormat="1" x14ac:dyDescent="0.25">
      <c r="A40" s="56">
        <v>31</v>
      </c>
      <c r="B40" s="57" t="s">
        <v>19</v>
      </c>
      <c r="C40" s="40">
        <v>110656.55</v>
      </c>
      <c r="D40" s="40">
        <v>195457</v>
      </c>
      <c r="E40" s="40"/>
      <c r="F40" s="40"/>
      <c r="G40" s="40"/>
      <c r="H40" s="10"/>
    </row>
    <row r="41" spans="1:8" s="11" customFormat="1" x14ac:dyDescent="0.25">
      <c r="A41" s="56">
        <v>32</v>
      </c>
      <c r="B41" s="57" t="s">
        <v>18</v>
      </c>
      <c r="C41" s="40">
        <v>138399.91999999998</v>
      </c>
      <c r="D41" s="40">
        <v>129986</v>
      </c>
      <c r="E41" s="40"/>
      <c r="F41" s="40"/>
      <c r="G41" s="40"/>
      <c r="H41" s="10"/>
    </row>
    <row r="42" spans="1:8" s="11" customFormat="1" x14ac:dyDescent="0.25">
      <c r="A42" s="56">
        <v>34</v>
      </c>
      <c r="B42" s="57" t="s">
        <v>20</v>
      </c>
      <c r="C42" s="40">
        <v>1017.76</v>
      </c>
      <c r="D42" s="40">
        <v>322</v>
      </c>
      <c r="E42" s="40"/>
      <c r="F42" s="40"/>
      <c r="G42" s="40"/>
      <c r="H42" s="10"/>
    </row>
    <row r="43" spans="1:8" s="11" customFormat="1" x14ac:dyDescent="0.25">
      <c r="A43" s="56">
        <v>37</v>
      </c>
      <c r="B43" s="57" t="s">
        <v>21</v>
      </c>
      <c r="C43" s="40">
        <v>3116.33</v>
      </c>
      <c r="D43" s="40">
        <v>158</v>
      </c>
      <c r="E43" s="40"/>
      <c r="F43" s="40"/>
      <c r="G43" s="40"/>
      <c r="H43" s="10"/>
    </row>
    <row r="44" spans="1:8" s="11" customFormat="1" x14ac:dyDescent="0.25">
      <c r="A44" s="56">
        <v>42</v>
      </c>
      <c r="B44" s="57" t="s">
        <v>22</v>
      </c>
      <c r="C44" s="40">
        <v>138857.90000000002</v>
      </c>
      <c r="D44" s="40">
        <v>26952</v>
      </c>
      <c r="E44" s="40"/>
      <c r="F44" s="40"/>
      <c r="G44" s="40"/>
      <c r="H44" s="10"/>
    </row>
    <row r="45" spans="1:8" s="11" customFormat="1" x14ac:dyDescent="0.25">
      <c r="A45" s="58" t="s">
        <v>47</v>
      </c>
      <c r="B45" s="59" t="s">
        <v>48</v>
      </c>
      <c r="C45" s="36">
        <f>+C46</f>
        <v>194432.13999999998</v>
      </c>
      <c r="D45" s="36">
        <f>D46</f>
        <v>196237</v>
      </c>
      <c r="E45" s="36"/>
      <c r="F45" s="36"/>
      <c r="G45" s="36"/>
      <c r="H45" s="10"/>
    </row>
    <row r="46" spans="1:8" s="11" customFormat="1" x14ac:dyDescent="0.25">
      <c r="A46" s="55">
        <v>52</v>
      </c>
      <c r="B46" s="60" t="s">
        <v>4</v>
      </c>
      <c r="C46" s="61">
        <f>SUM(C47:C48)</f>
        <v>194432.13999999998</v>
      </c>
      <c r="D46" s="37">
        <f>SUM(D47:D48)</f>
        <v>196237</v>
      </c>
      <c r="E46" s="37"/>
      <c r="F46" s="37"/>
      <c r="G46" s="37"/>
      <c r="H46" s="10"/>
    </row>
    <row r="47" spans="1:8" s="11" customFormat="1" x14ac:dyDescent="0.25">
      <c r="A47" s="56">
        <v>31</v>
      </c>
      <c r="B47" s="62" t="s">
        <v>19</v>
      </c>
      <c r="C47" s="42">
        <v>191323.37999999998</v>
      </c>
      <c r="D47" s="68">
        <v>191937</v>
      </c>
      <c r="E47" s="37"/>
      <c r="F47" s="37"/>
      <c r="G47" s="37"/>
      <c r="H47" s="10"/>
    </row>
    <row r="48" spans="1:8" s="11" customFormat="1" x14ac:dyDescent="0.25">
      <c r="A48" s="56">
        <v>32</v>
      </c>
      <c r="B48" s="62" t="s">
        <v>18</v>
      </c>
      <c r="C48" s="42">
        <v>3108.76</v>
      </c>
      <c r="D48" s="68">
        <v>4300</v>
      </c>
      <c r="E48" s="37"/>
      <c r="F48" s="37"/>
      <c r="G48" s="37"/>
      <c r="H48" s="10"/>
    </row>
    <row r="49" spans="1:8" s="11" customFormat="1" x14ac:dyDescent="0.25">
      <c r="A49" s="58" t="s">
        <v>49</v>
      </c>
      <c r="B49" s="65" t="s">
        <v>38</v>
      </c>
      <c r="C49" s="66">
        <f>+C50</f>
        <v>36240.94</v>
      </c>
      <c r="D49" s="67">
        <f>D50</f>
        <v>74769</v>
      </c>
      <c r="E49" s="36"/>
      <c r="F49" s="36"/>
      <c r="G49" s="36"/>
      <c r="H49" s="10"/>
    </row>
    <row r="50" spans="1:8" s="11" customFormat="1" x14ac:dyDescent="0.25">
      <c r="A50" s="55">
        <v>52</v>
      </c>
      <c r="B50" s="60" t="s">
        <v>4</v>
      </c>
      <c r="C50" s="64">
        <f>SUM(C51:C54)</f>
        <v>36240.94</v>
      </c>
      <c r="D50" s="64">
        <f>SUM(D51:D54)</f>
        <v>74769</v>
      </c>
      <c r="E50" s="63"/>
      <c r="F50" s="37"/>
      <c r="G50" s="37"/>
      <c r="H50" s="10"/>
    </row>
    <row r="51" spans="1:8" s="11" customFormat="1" x14ac:dyDescent="0.25">
      <c r="A51" s="56">
        <v>32</v>
      </c>
      <c r="B51" s="62" t="s">
        <v>18</v>
      </c>
      <c r="C51" s="42">
        <v>18718.200000000004</v>
      </c>
      <c r="D51" s="42">
        <v>37120</v>
      </c>
      <c r="E51" s="63"/>
      <c r="F51" s="37"/>
      <c r="G51" s="37"/>
      <c r="H51" s="10"/>
    </row>
    <row r="52" spans="1:8" s="11" customFormat="1" x14ac:dyDescent="0.25">
      <c r="A52" s="56">
        <v>34</v>
      </c>
      <c r="B52" s="62" t="s">
        <v>20</v>
      </c>
      <c r="C52" s="42">
        <v>3</v>
      </c>
      <c r="D52" s="42">
        <v>65</v>
      </c>
      <c r="E52" s="63"/>
      <c r="F52" s="37"/>
      <c r="G52" s="37"/>
      <c r="H52" s="10"/>
    </row>
    <row r="53" spans="1:8" s="11" customFormat="1" x14ac:dyDescent="0.25">
      <c r="A53" s="56">
        <v>37</v>
      </c>
      <c r="B53" s="62" t="s">
        <v>21</v>
      </c>
      <c r="C53" s="42"/>
      <c r="D53" s="42">
        <v>1602</v>
      </c>
      <c r="E53" s="63"/>
      <c r="F53" s="37"/>
      <c r="G53" s="37"/>
      <c r="H53" s="10"/>
    </row>
    <row r="54" spans="1:8" s="11" customFormat="1" x14ac:dyDescent="0.25">
      <c r="A54" s="56">
        <v>42</v>
      </c>
      <c r="B54" s="62" t="s">
        <v>22</v>
      </c>
      <c r="C54" s="42">
        <v>17519.740000000002</v>
      </c>
      <c r="D54" s="42">
        <v>35982</v>
      </c>
      <c r="E54" s="63"/>
      <c r="F54" s="37"/>
      <c r="G54" s="37"/>
      <c r="H54" s="10"/>
    </row>
    <row r="55" spans="1:8" s="11" customFormat="1" x14ac:dyDescent="0.25">
      <c r="A55" s="58" t="s">
        <v>50</v>
      </c>
      <c r="B55" s="65" t="s">
        <v>51</v>
      </c>
      <c r="C55" s="66"/>
      <c r="D55" s="66"/>
      <c r="E55" s="67"/>
      <c r="F55" s="36"/>
      <c r="G55" s="36"/>
      <c r="H55" s="10"/>
    </row>
    <row r="56" spans="1:8" s="11" customFormat="1" x14ac:dyDescent="0.25">
      <c r="A56" s="55">
        <v>52</v>
      </c>
      <c r="B56" s="60" t="s">
        <v>4</v>
      </c>
      <c r="C56" s="64"/>
      <c r="D56" s="64"/>
      <c r="E56" s="64"/>
      <c r="F56" s="63"/>
      <c r="G56" s="37"/>
      <c r="H56" s="10"/>
    </row>
    <row r="57" spans="1:8" s="11" customFormat="1" x14ac:dyDescent="0.25">
      <c r="A57" s="55"/>
      <c r="B57" s="60"/>
      <c r="C57" s="64"/>
      <c r="D57" s="64"/>
      <c r="E57" s="64"/>
      <c r="F57" s="63"/>
      <c r="G57" s="37"/>
      <c r="H57" s="10"/>
    </row>
    <row r="58" spans="1:8" s="11" customFormat="1" x14ac:dyDescent="0.25">
      <c r="A58" s="58" t="s">
        <v>54</v>
      </c>
      <c r="B58" s="65" t="s">
        <v>55</v>
      </c>
      <c r="C58" s="66"/>
      <c r="D58" s="66">
        <f>+D59</f>
        <v>98740</v>
      </c>
      <c r="E58" s="66"/>
      <c r="F58" s="70"/>
      <c r="G58" s="36"/>
      <c r="H58" s="10"/>
    </row>
    <row r="59" spans="1:8" s="11" customFormat="1" x14ac:dyDescent="0.25">
      <c r="A59" s="55">
        <v>52</v>
      </c>
      <c r="B59" s="60" t="s">
        <v>4</v>
      </c>
      <c r="C59" s="64"/>
      <c r="D59" s="64">
        <f>+D60</f>
        <v>98740</v>
      </c>
      <c r="E59" s="64"/>
      <c r="F59" s="61"/>
      <c r="G59" s="37"/>
      <c r="H59" s="10"/>
    </row>
    <row r="60" spans="1:8" s="69" customFormat="1" x14ac:dyDescent="0.25">
      <c r="A60" s="56">
        <v>32</v>
      </c>
      <c r="B60" s="62" t="s">
        <v>18</v>
      </c>
      <c r="C60" s="42"/>
      <c r="D60" s="42">
        <v>98740</v>
      </c>
      <c r="E60" s="42"/>
      <c r="F60" s="71"/>
      <c r="G60" s="40"/>
      <c r="H60" s="10"/>
    </row>
    <row r="61" spans="1:8" s="11" customFormat="1" x14ac:dyDescent="0.25">
      <c r="A61" s="58" t="s">
        <v>52</v>
      </c>
      <c r="B61" s="65" t="s">
        <v>53</v>
      </c>
      <c r="C61" s="66"/>
      <c r="D61" s="66">
        <f>D62</f>
        <v>290832</v>
      </c>
      <c r="E61" s="66">
        <f>E62</f>
        <v>320693</v>
      </c>
      <c r="F61" s="67">
        <f>F62</f>
        <v>264028</v>
      </c>
      <c r="G61" s="36"/>
      <c r="H61" s="10"/>
    </row>
    <row r="62" spans="1:8" s="11" customFormat="1" x14ac:dyDescent="0.25">
      <c r="A62" s="55">
        <v>581</v>
      </c>
      <c r="B62" s="60" t="s">
        <v>8</v>
      </c>
      <c r="C62" s="64"/>
      <c r="D62" s="64">
        <f>SUM(D63:D67)</f>
        <v>290832</v>
      </c>
      <c r="E62" s="64">
        <f>SUM(E64:E641)</f>
        <v>320693</v>
      </c>
      <c r="F62" s="64">
        <f>SUM(F64:F67)</f>
        <v>264028</v>
      </c>
      <c r="G62" s="63"/>
      <c r="H62" s="10"/>
    </row>
    <row r="63" spans="1:8" s="11" customFormat="1" x14ac:dyDescent="0.25">
      <c r="A63" s="56">
        <v>31</v>
      </c>
      <c r="B63" s="62" t="s">
        <v>19</v>
      </c>
      <c r="C63" s="64"/>
      <c r="D63" s="42">
        <v>2000</v>
      </c>
      <c r="E63" s="64"/>
      <c r="F63" s="64"/>
      <c r="G63" s="63"/>
      <c r="H63" s="10"/>
    </row>
    <row r="64" spans="1:8" s="69" customFormat="1" x14ac:dyDescent="0.25">
      <c r="A64" s="56">
        <v>32</v>
      </c>
      <c r="B64" s="62" t="s">
        <v>18</v>
      </c>
      <c r="C64" s="42"/>
      <c r="D64" s="42">
        <v>211550</v>
      </c>
      <c r="E64" s="42">
        <v>253193</v>
      </c>
      <c r="F64" s="42">
        <v>219128</v>
      </c>
      <c r="G64" s="68"/>
      <c r="H64" s="10"/>
    </row>
    <row r="65" spans="1:8" s="69" customFormat="1" x14ac:dyDescent="0.25">
      <c r="A65" s="56">
        <v>34</v>
      </c>
      <c r="B65" s="62" t="s">
        <v>20</v>
      </c>
      <c r="C65" s="42"/>
      <c r="D65" s="42">
        <v>50</v>
      </c>
      <c r="E65" s="42">
        <v>500</v>
      </c>
      <c r="F65" s="42">
        <v>400</v>
      </c>
      <c r="G65" s="68"/>
      <c r="H65" s="10"/>
    </row>
    <row r="66" spans="1:8" s="69" customFormat="1" x14ac:dyDescent="0.25">
      <c r="A66" s="56">
        <v>37</v>
      </c>
      <c r="B66" s="62" t="s">
        <v>21</v>
      </c>
      <c r="C66" s="42"/>
      <c r="D66" s="42">
        <v>20000</v>
      </c>
      <c r="E66" s="42">
        <v>10000</v>
      </c>
      <c r="F66" s="42">
        <v>8000</v>
      </c>
      <c r="G66" s="68"/>
      <c r="H66" s="10"/>
    </row>
    <row r="67" spans="1:8" s="69" customFormat="1" x14ac:dyDescent="0.25">
      <c r="A67" s="56">
        <v>42</v>
      </c>
      <c r="B67" s="62" t="s">
        <v>22</v>
      </c>
      <c r="C67" s="42"/>
      <c r="D67" s="42">
        <v>57232</v>
      </c>
      <c r="E67" s="42">
        <v>57000</v>
      </c>
      <c r="F67" s="42">
        <v>36500</v>
      </c>
      <c r="G67" s="68"/>
      <c r="H67" s="10"/>
    </row>
    <row r="68" spans="1:8" x14ac:dyDescent="0.25">
      <c r="A68" s="16" t="s">
        <v>10</v>
      </c>
      <c r="B68" s="17" t="s">
        <v>11</v>
      </c>
      <c r="C68" s="18">
        <f>+C69</f>
        <v>3058622.4299999997</v>
      </c>
      <c r="D68" s="18"/>
      <c r="E68" s="17"/>
      <c r="F68" s="17"/>
      <c r="G68" s="17"/>
      <c r="H68" s="2"/>
    </row>
    <row r="69" spans="1:8" x14ac:dyDescent="0.25">
      <c r="A69" s="12" t="s">
        <v>28</v>
      </c>
      <c r="B69" s="7" t="s">
        <v>29</v>
      </c>
      <c r="C69" s="9">
        <f>+C70+C77</f>
        <v>3058622.4299999997</v>
      </c>
      <c r="D69" s="9"/>
      <c r="E69" s="7"/>
      <c r="F69" s="7"/>
      <c r="G69" s="7"/>
      <c r="H69" s="2"/>
    </row>
    <row r="70" spans="1:8" x14ac:dyDescent="0.25">
      <c r="A70" s="13" t="s">
        <v>26</v>
      </c>
      <c r="B70" s="14" t="s">
        <v>1</v>
      </c>
      <c r="C70" s="15">
        <f>SUM(C71:C76)</f>
        <v>458811.88</v>
      </c>
      <c r="D70" s="15"/>
      <c r="E70" s="14"/>
      <c r="F70" s="14"/>
      <c r="G70" s="14"/>
      <c r="H70" s="2"/>
    </row>
    <row r="71" spans="1:8" s="20" customFormat="1" x14ac:dyDescent="0.25">
      <c r="A71" s="8" t="s">
        <v>5</v>
      </c>
      <c r="B71" s="7" t="s">
        <v>19</v>
      </c>
      <c r="C71" s="9">
        <v>0</v>
      </c>
      <c r="D71" s="7"/>
      <c r="E71" s="7"/>
      <c r="F71" s="7"/>
      <c r="G71" s="7"/>
      <c r="H71" s="19"/>
    </row>
    <row r="72" spans="1:8" s="27" customFormat="1" x14ac:dyDescent="0.25">
      <c r="A72" s="8" t="s">
        <v>12</v>
      </c>
      <c r="B72" s="7" t="s">
        <v>18</v>
      </c>
      <c r="C72" s="9">
        <v>128028.68000000001</v>
      </c>
      <c r="D72" s="9"/>
      <c r="E72" s="7"/>
      <c r="F72" s="7"/>
      <c r="G72" s="7"/>
      <c r="H72" s="2"/>
    </row>
    <row r="73" spans="1:8" s="29" customFormat="1" x14ac:dyDescent="0.25">
      <c r="A73" s="8">
        <v>34</v>
      </c>
      <c r="B73" s="7" t="s">
        <v>20</v>
      </c>
      <c r="C73" s="9">
        <v>4.0999999999999996</v>
      </c>
      <c r="D73" s="7"/>
      <c r="E73" s="7"/>
      <c r="F73" s="7"/>
      <c r="G73" s="7"/>
      <c r="H73" s="28"/>
    </row>
    <row r="74" spans="1:8" x14ac:dyDescent="0.25">
      <c r="A74" s="8">
        <v>41</v>
      </c>
      <c r="B74" s="7" t="s">
        <v>30</v>
      </c>
      <c r="C74" s="9">
        <v>0</v>
      </c>
      <c r="D74" s="9"/>
      <c r="E74" s="7"/>
      <c r="F74" s="7"/>
      <c r="G74" s="7"/>
      <c r="H74" s="2"/>
    </row>
    <row r="75" spans="1:8" x14ac:dyDescent="0.25">
      <c r="A75" s="8" t="s">
        <v>14</v>
      </c>
      <c r="B75" s="7" t="s">
        <v>22</v>
      </c>
      <c r="C75" s="9">
        <v>330779.09999999998</v>
      </c>
      <c r="D75" s="9"/>
      <c r="E75" s="7"/>
      <c r="F75" s="7"/>
      <c r="G75" s="7"/>
      <c r="H75" s="2"/>
    </row>
    <row r="76" spans="1:8" ht="15" customHeight="1" x14ac:dyDescent="0.25">
      <c r="A76" s="8">
        <v>45</v>
      </c>
      <c r="B76" s="7" t="s">
        <v>23</v>
      </c>
      <c r="C76" s="9">
        <v>0</v>
      </c>
      <c r="D76" s="7"/>
      <c r="E76" s="7"/>
      <c r="F76" s="7"/>
      <c r="G76" s="7"/>
      <c r="H76" s="2"/>
    </row>
    <row r="77" spans="1:8" x14ac:dyDescent="0.25">
      <c r="A77" s="13" t="s">
        <v>31</v>
      </c>
      <c r="B77" s="14" t="s">
        <v>32</v>
      </c>
      <c r="C77" s="15">
        <f>SUM(C78:C83)</f>
        <v>2599810.5499999998</v>
      </c>
      <c r="D77" s="15"/>
      <c r="E77" s="14"/>
      <c r="F77" s="14"/>
      <c r="G77" s="14"/>
      <c r="H77" s="2"/>
    </row>
    <row r="78" spans="1:8" x14ac:dyDescent="0.25">
      <c r="A78" s="8" t="s">
        <v>5</v>
      </c>
      <c r="B78" s="7" t="s">
        <v>19</v>
      </c>
      <c r="C78" s="9">
        <v>0</v>
      </c>
      <c r="D78" s="7"/>
      <c r="E78" s="7"/>
      <c r="F78" s="7"/>
      <c r="G78" s="7"/>
      <c r="H78" s="2"/>
    </row>
    <row r="79" spans="1:8" x14ac:dyDescent="0.25">
      <c r="A79" s="8" t="s">
        <v>12</v>
      </c>
      <c r="B79" s="7" t="s">
        <v>18</v>
      </c>
      <c r="C79" s="9">
        <v>725372.55999999994</v>
      </c>
      <c r="D79" s="9"/>
      <c r="E79" s="7"/>
      <c r="F79" s="7"/>
      <c r="G79" s="7"/>
      <c r="H79" s="2"/>
    </row>
    <row r="80" spans="1:8" x14ac:dyDescent="0.25">
      <c r="A80" s="8">
        <v>34</v>
      </c>
      <c r="B80" s="7" t="s">
        <v>20</v>
      </c>
      <c r="C80" s="9">
        <v>23</v>
      </c>
      <c r="D80" s="7"/>
      <c r="E80" s="7"/>
      <c r="F80" s="7"/>
      <c r="G80" s="7"/>
      <c r="H80" s="2"/>
    </row>
    <row r="81" spans="1:8" x14ac:dyDescent="0.25">
      <c r="A81" s="8">
        <v>41</v>
      </c>
      <c r="B81" s="7" t="s">
        <v>30</v>
      </c>
      <c r="C81" s="9">
        <v>0</v>
      </c>
      <c r="D81" s="9"/>
      <c r="E81" s="7"/>
      <c r="F81" s="7"/>
      <c r="G81" s="7"/>
      <c r="H81" s="2"/>
    </row>
    <row r="82" spans="1:8" s="20" customFormat="1" x14ac:dyDescent="0.25">
      <c r="A82" s="8">
        <v>42</v>
      </c>
      <c r="B82" s="7" t="s">
        <v>22</v>
      </c>
      <c r="C82" s="9">
        <v>1874414.99</v>
      </c>
      <c r="D82" s="9"/>
      <c r="E82" s="7"/>
      <c r="F82" s="7"/>
      <c r="G82" s="7"/>
      <c r="H82" s="19"/>
    </row>
    <row r="83" spans="1:8" x14ac:dyDescent="0.25">
      <c r="A83" s="8">
        <v>45</v>
      </c>
      <c r="B83" s="7" t="s">
        <v>23</v>
      </c>
      <c r="C83" s="9">
        <v>0</v>
      </c>
      <c r="D83" s="7"/>
      <c r="E83" s="7"/>
      <c r="F83" s="7"/>
      <c r="G83" s="7"/>
      <c r="H83" s="2"/>
    </row>
    <row r="89" spans="1:8" s="20" customFormat="1" x14ac:dyDescent="0.25"/>
    <row r="90" spans="1:8" s="27" customFormat="1" x14ac:dyDescent="0.25"/>
    <row r="91" spans="1:8" s="27" customFormat="1" x14ac:dyDescent="0.25"/>
    <row r="92" spans="1:8" s="27" customFormat="1" x14ac:dyDescent="0.25"/>
    <row r="93" spans="1:8" s="27" customFormat="1" x14ac:dyDescent="0.25"/>
    <row r="94" spans="1:8" s="20" customFormat="1" x14ac:dyDescent="0.25"/>
    <row r="96" spans="1:8" s="20" customFormat="1" x14ac:dyDescent="0.25"/>
    <row r="102" spans="1:1" s="20" customFormat="1" x14ac:dyDescent="0.25"/>
    <row r="106" spans="1:1" s="11" customFormat="1" x14ac:dyDescent="0.25"/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s="34" customFormat="1" x14ac:dyDescent="0.25">
      <c r="A112" s="33"/>
    </row>
    <row r="113" spans="1:1" x14ac:dyDescent="0.25">
      <c r="A113" s="2"/>
    </row>
    <row r="114" spans="1:1" ht="15" customHeight="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s="20" customFormat="1" x14ac:dyDescent="0.25">
      <c r="A121" s="19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8" x14ac:dyDescent="0.25">
      <c r="A129" s="2"/>
    </row>
    <row r="130" spans="1:8" x14ac:dyDescent="0.25">
      <c r="A130" s="2"/>
    </row>
    <row r="131" spans="1:8" x14ac:dyDescent="0.25">
      <c r="A131" s="2"/>
    </row>
    <row r="132" spans="1:8" x14ac:dyDescent="0.25">
      <c r="A132" s="2"/>
    </row>
    <row r="133" spans="1:8" x14ac:dyDescent="0.25">
      <c r="A133" s="2"/>
    </row>
    <row r="134" spans="1:8" x14ac:dyDescent="0.25">
      <c r="A134" s="2"/>
    </row>
    <row r="135" spans="1:8" x14ac:dyDescent="0.25">
      <c r="A135" s="2"/>
    </row>
    <row r="136" spans="1:8" x14ac:dyDescent="0.25">
      <c r="A136" s="2"/>
    </row>
    <row r="137" spans="1:8" x14ac:dyDescent="0.25">
      <c r="A137" s="2"/>
    </row>
    <row r="138" spans="1:8" x14ac:dyDescent="0.25">
      <c r="A138" s="2"/>
    </row>
    <row r="139" spans="1:8" x14ac:dyDescent="0.25">
      <c r="H139" s="2"/>
    </row>
    <row r="140" spans="1:8" x14ac:dyDescent="0.25">
      <c r="H140" s="2"/>
    </row>
    <row r="141" spans="1:8" x14ac:dyDescent="0.25">
      <c r="H141" s="2"/>
    </row>
    <row r="142" spans="1:8" x14ac:dyDescent="0.25">
      <c r="H142" s="2"/>
    </row>
    <row r="143" spans="1:8" x14ac:dyDescent="0.25">
      <c r="H143" s="2"/>
    </row>
    <row r="144" spans="1:8" x14ac:dyDescent="0.25">
      <c r="H144" s="2"/>
    </row>
    <row r="145" spans="8:8" x14ac:dyDescent="0.25">
      <c r="H145" s="2"/>
    </row>
    <row r="146" spans="8:8" x14ac:dyDescent="0.25">
      <c r="H146" s="2"/>
    </row>
    <row r="147" spans="8:8" x14ac:dyDescent="0.25">
      <c r="H147" s="2"/>
    </row>
  </sheetData>
  <pageMargins left="0.31496062992125984" right="0.31496062992125984" top="0.74803149606299213" bottom="0.74803149606299213" header="0.31496062992125984" footer="0.31496062992125984"/>
  <pageSetup paperSize="9" scale="5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2975 Institut za fiziku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2023-09-29T08:16:08Z</cp:lastPrinted>
  <dcterms:created xsi:type="dcterms:W3CDTF">2022-10-31T10:11:38Z</dcterms:created>
  <dcterms:modified xsi:type="dcterms:W3CDTF">2024-11-05T17:57:02Z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